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ntrolling\Group_Controlling\Bislimi\CH\Online Shop CH\"/>
    </mc:Choice>
  </mc:AlternateContent>
  <xr:revisionPtr revIDLastSave="0" documentId="13_ncr:1_{6F9402D4-E0BD-4957-94E2-5FD7D1568E0F}" xr6:coauthVersionLast="47" xr6:coauthVersionMax="47" xr10:uidLastSave="{00000000-0000-0000-0000-000000000000}"/>
  <bookViews>
    <workbookView xWindow="38280" yWindow="75" windowWidth="38640" windowHeight="21120" xr2:uid="{E59FE5C7-408A-4BA7-881B-633389AAD6B8}"/>
  </bookViews>
  <sheets>
    <sheet name="sCOLOR V" sheetId="5" r:id="rId1"/>
    <sheet name="Kalkulation" sheetId="3" state="hidden" r:id="rId2"/>
    <sheet name="Stammdaten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5" l="1"/>
  <c r="D28" i="5"/>
  <c r="B6" i="3"/>
  <c r="B5" i="3"/>
  <c r="B4" i="3"/>
  <c r="B3" i="3"/>
  <c r="B2" i="3"/>
  <c r="B1" i="3"/>
  <c r="C1" i="3" l="1"/>
  <c r="B9" i="3" s="1"/>
  <c r="B35" i="5" l="1"/>
  <c r="B10" i="3"/>
  <c r="B11" i="3" s="1"/>
  <c r="B36" i="5" l="1"/>
  <c r="B14" i="3"/>
  <c r="D14" i="3" s="1" a="1"/>
  <c r="D14" i="3" s="1"/>
  <c r="E14" i="3" s="1" a="1"/>
  <c r="E14" i="3" s="1"/>
  <c r="B40" i="5" s="1"/>
  <c r="B16" i="3"/>
  <c r="D16" i="3" s="1" a="1"/>
  <c r="D16" i="3" s="1"/>
  <c r="E16" i="3" s="1" a="1"/>
  <c r="E16" i="3" s="1"/>
  <c r="B15" i="3"/>
  <c r="D15" i="3" s="1" a="1"/>
  <c r="D15" i="3" s="1"/>
  <c r="E15" i="3" s="1" a="1"/>
  <c r="E15" i="3" s="1"/>
  <c r="B41" i="5" s="1"/>
  <c r="B13" i="3"/>
  <c r="D13" i="3" l="1" a="1"/>
  <c r="D13" i="3" s="1"/>
  <c r="E13" i="3" s="1" a="1"/>
  <c r="E13" i="3" s="1"/>
  <c r="B39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<sst xmlns="http://schemas.openxmlformats.org/spreadsheetml/2006/main" count="65" uniqueCount="61">
  <si>
    <t>Ausgangsdaten</t>
  </si>
  <si>
    <t>Prozess:</t>
  </si>
  <si>
    <t>Prozess</t>
  </si>
  <si>
    <t>Spritzguss</t>
  </si>
  <si>
    <t>Extrusion</t>
  </si>
  <si>
    <t>Blasformen</t>
  </si>
  <si>
    <t>Schneckentyp</t>
  </si>
  <si>
    <t>Max. Durchsatz bei Schüttdichte 0,8 kg/dm³</t>
  </si>
  <si>
    <t>G1</t>
  </si>
  <si>
    <t>G2</t>
  </si>
  <si>
    <t>G3</t>
  </si>
  <si>
    <t>G32</t>
  </si>
  <si>
    <t>zyklisch</t>
  </si>
  <si>
    <t>Durchsatz</t>
  </si>
  <si>
    <t>Durchsatz:</t>
  </si>
  <si>
    <t>Schußgewicht:</t>
  </si>
  <si>
    <t>Zykluszeit:</t>
  </si>
  <si>
    <t>Dosierzeit :</t>
  </si>
  <si>
    <t>Anteil Masterbatch:</t>
  </si>
  <si>
    <t>Kalkulation:</t>
  </si>
  <si>
    <r>
      <t>M</t>
    </r>
    <r>
      <rPr>
        <vertAlign val="subscript"/>
        <sz val="11"/>
        <color theme="1"/>
        <rFont val="Calibri"/>
        <family val="2"/>
        <scheme val="minor"/>
      </rPr>
      <t>charge</t>
    </r>
  </si>
  <si>
    <t>Dosierung Masterbatch-Zusatz je Schuss</t>
  </si>
  <si>
    <r>
      <t>M</t>
    </r>
    <r>
      <rPr>
        <vertAlign val="subscript"/>
        <sz val="11"/>
        <color theme="1"/>
        <rFont val="Calibri"/>
        <family val="2"/>
        <scheme val="minor"/>
      </rPr>
      <t>soll</t>
    </r>
  </si>
  <si>
    <t>Erforderliche Dosierleistung</t>
  </si>
  <si>
    <r>
      <t>Drehzahl</t>
    </r>
    <r>
      <rPr>
        <vertAlign val="subscript"/>
        <sz val="11"/>
        <color theme="1"/>
        <rFont val="Calibri"/>
        <family val="2"/>
        <scheme val="minor"/>
      </rPr>
      <t>G1</t>
    </r>
  </si>
  <si>
    <t>Drehzahl bei Schnecke G1</t>
  </si>
  <si>
    <r>
      <t>Drehzahl</t>
    </r>
    <r>
      <rPr>
        <vertAlign val="subscript"/>
        <sz val="11"/>
        <color theme="1"/>
        <rFont val="Calibri"/>
        <family val="2"/>
        <scheme val="minor"/>
      </rPr>
      <t>G2</t>
    </r>
  </si>
  <si>
    <t>Drehzahl bei Schnecke G2</t>
  </si>
  <si>
    <r>
      <t>Drehzahl</t>
    </r>
    <r>
      <rPr>
        <vertAlign val="subscript"/>
        <sz val="11"/>
        <color theme="1"/>
        <rFont val="Calibri"/>
        <family val="2"/>
        <scheme val="minor"/>
      </rPr>
      <t>G3</t>
    </r>
  </si>
  <si>
    <t>Drehzahl bei Schnecke G3</t>
  </si>
  <si>
    <t>Durchsatz Extrusion:</t>
  </si>
  <si>
    <r>
      <t>Drehzahl</t>
    </r>
    <r>
      <rPr>
        <vertAlign val="subscript"/>
        <sz val="11"/>
        <color theme="1"/>
        <rFont val="Calibri"/>
        <family val="2"/>
        <scheme val="minor"/>
      </rPr>
      <t>G32</t>
    </r>
  </si>
  <si>
    <t>Drehzahl bei Schnecke G332</t>
  </si>
  <si>
    <t>Entscheidung</t>
  </si>
  <si>
    <t>von</t>
  </si>
  <si>
    <t>bis</t>
  </si>
  <si>
    <t>Schneckendrehzahl passt:</t>
  </si>
  <si>
    <t>Schneckendrehzahl geht:</t>
  </si>
  <si>
    <t>Benennung</t>
  </si>
  <si>
    <t>Schnecke G1</t>
  </si>
  <si>
    <t>Schnecke G2</t>
  </si>
  <si>
    <t>Schnecke G3</t>
  </si>
  <si>
    <t>Maximaler Durchsatz:</t>
  </si>
  <si>
    <t>1) Prozess:</t>
  </si>
  <si>
    <t>2) Leistungsangaben</t>
  </si>
  <si>
    <r>
      <t>M</t>
    </r>
    <r>
      <rPr>
        <vertAlign val="subscript"/>
        <sz val="11"/>
        <color theme="1"/>
        <rFont val="Calibri"/>
        <family val="2"/>
        <scheme val="minor"/>
      </rPr>
      <t>soll</t>
    </r>
    <r>
      <rPr>
        <sz val="11"/>
        <color theme="1"/>
        <rFont val="Calibri"/>
        <family val="2"/>
        <scheme val="minor"/>
      </rPr>
      <t xml:space="preserve"> (Erforderliche Dosierleistung)</t>
    </r>
  </si>
  <si>
    <t>Durchsatz kalkulatorisch:</t>
  </si>
  <si>
    <t>Dosierzeit:</t>
  </si>
  <si>
    <t>motan holding gmbh</t>
  </si>
  <si>
    <t>Stromeyersdorfstr. 12</t>
  </si>
  <si>
    <t>78467 Konstanz / Germany</t>
  </si>
  <si>
    <t>www.motan-group.com</t>
  </si>
  <si>
    <t>Telefon: +49 7531 8178-35</t>
  </si>
  <si>
    <t>shop@motan.com</t>
  </si>
  <si>
    <t>Bitte füllen Sie die gelbmarkierten Felder aus</t>
  </si>
  <si>
    <t xml:space="preserve">Bei Fragen oder Anregungen rund um die Kalkulation, kontaktieren Sie uns bitte unter den angegebenen Kontaktdaten </t>
  </si>
  <si>
    <t>motan holding gmbh ∙ Stromeyerdorfstr. 12 ∙ 78467 Konstanz / Germany</t>
  </si>
  <si>
    <t>(max: 20%)</t>
  </si>
  <si>
    <t>(max: 300 s)</t>
  </si>
  <si>
    <t>(max: 6.000,0 g)</t>
  </si>
  <si>
    <t>Kalkulation sCOLOR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</si>
</sst>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.0\ &quot;kg/h&quot;"/>
    <numFmt numFmtId="165" formatCode="0.0\ &quot;kg/h&quot;"/>
    <numFmt numFmtId="166" formatCode="#,##0.0\ &quot;g&quot;"/>
    <numFmt numFmtId="167" formatCode="0.0%"/>
    <numFmt numFmtId="168" formatCode="#,##0.00\ &quot;g&quot;"/>
    <numFmt numFmtId="169" formatCode="#,##0\ &quot;s&quot;"/>
    <numFmt numFmtId="170" formatCode="&quot;(max:&quot;\ 0.0\ &quot;kg/h)&quot;"/>
    <numFmt numFmtId="171" formatCode="&quot;(max:&quot;\ 0\ &quot;s)&quot;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theme="1"/>
      <name val="Arial"/>
      <family val="2"/>
    </font>
    <font>
      <u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/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165" fontId="0" fillId="0" borderId="0" xfId="0" applyNumberFormat="1" applyAlignment="1">
      <alignment vertical="top"/>
    </xf>
    <xf numFmtId="167" fontId="0" fillId="0" borderId="0" xfId="1" applyNumberFormat="1" applyFont="1" applyBorder="1" applyAlignment="1">
      <alignment vertical="top"/>
    </xf>
    <xf numFmtId="0" fontId="4" fillId="2" borderId="0" xfId="0" applyFont="1" applyFill="1" applyBorder="1" applyAlignment="1">
      <alignment vertical="top"/>
    </xf>
    <xf numFmtId="0" fontId="0" fillId="2" borderId="0" xfId="0" applyFill="1" applyBorder="1" applyAlignment="1">
      <alignment vertical="top"/>
    </xf>
    <xf numFmtId="0" fontId="0" fillId="2" borderId="0" xfId="0" applyFill="1" applyBorder="1" applyAlignment="1">
      <alignment vertical="top" wrapText="1"/>
    </xf>
    <xf numFmtId="164" fontId="0" fillId="2" borderId="0" xfId="0" applyNumberFormat="1" applyFill="1" applyBorder="1" applyAlignment="1">
      <alignment vertical="top"/>
    </xf>
    <xf numFmtId="168" fontId="0" fillId="2" borderId="0" xfId="0" applyNumberFormat="1" applyFill="1" applyBorder="1" applyAlignment="1">
      <alignment vertical="top"/>
    </xf>
    <xf numFmtId="0" fontId="6" fillId="2" borderId="0" xfId="0" applyFont="1" applyFill="1" applyBorder="1" applyAlignment="1">
      <alignment vertical="top" wrapText="1"/>
    </xf>
    <xf numFmtId="167" fontId="0" fillId="0" borderId="0" xfId="1" applyNumberFormat="1" applyFont="1" applyAlignment="1">
      <alignment vertical="top"/>
    </xf>
    <xf numFmtId="0" fontId="0" fillId="0" borderId="0" xfId="0" applyFill="1" applyBorder="1" applyAlignment="1">
      <alignment vertical="top"/>
    </xf>
    <xf numFmtId="0" fontId="0" fillId="0" borderId="0" xfId="0" applyBorder="1" applyAlignment="1">
      <alignment vertical="top"/>
    </xf>
    <xf numFmtId="0" fontId="0" fillId="3" borderId="0" xfId="0" applyFill="1" applyBorder="1"/>
    <xf numFmtId="0" fontId="0" fillId="0" borderId="0" xfId="0" applyBorder="1"/>
    <xf numFmtId="0" fontId="8" fillId="0" borderId="0" xfId="0" applyFont="1" applyBorder="1" applyAlignment="1">
      <alignment vertical="center"/>
    </xf>
    <xf numFmtId="0" fontId="8" fillId="0" borderId="0" xfId="0" applyFont="1" applyBorder="1" applyAlignment="1"/>
    <xf numFmtId="49" fontId="8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horizontal="left"/>
    </xf>
    <xf numFmtId="0" fontId="11" fillId="0" borderId="0" xfId="0" applyFont="1" applyFill="1" applyBorder="1"/>
    <xf numFmtId="0" fontId="10" fillId="0" borderId="0" xfId="0" applyFont="1" applyFill="1" applyBorder="1"/>
    <xf numFmtId="0" fontId="0" fillId="0" borderId="0" xfId="0" applyFill="1" applyBorder="1"/>
    <xf numFmtId="0" fontId="0" fillId="0" borderId="0" xfId="0" applyBorder="1" applyAlignment="1">
      <alignment vertical="top" wrapText="1"/>
    </xf>
    <xf numFmtId="0" fontId="3" fillId="0" borderId="0" xfId="0" applyFont="1" applyBorder="1"/>
    <xf numFmtId="0" fontId="7" fillId="0" borderId="0" xfId="0" applyFont="1" applyBorder="1"/>
    <xf numFmtId="165" fontId="0" fillId="0" borderId="0" xfId="0" applyNumberFormat="1" applyBorder="1" applyAlignment="1">
      <alignment vertical="top"/>
    </xf>
    <xf numFmtId="0" fontId="0" fillId="0" borderId="0" xfId="0" applyFont="1" applyFill="1" applyBorder="1" applyAlignment="1">
      <alignment vertical="top"/>
    </xf>
    <xf numFmtId="0" fontId="12" fillId="0" borderId="0" xfId="0" applyFont="1" applyBorder="1" applyAlignment="1"/>
    <xf numFmtId="0" fontId="0" fillId="0" borderId="0" xfId="0" applyFont="1" applyBorder="1" applyAlignment="1"/>
    <xf numFmtId="0" fontId="0" fillId="0" borderId="0" xfId="0" applyFont="1" applyFill="1" applyBorder="1"/>
    <xf numFmtId="0" fontId="12" fillId="0" borderId="0" xfId="0" applyFont="1" applyBorder="1" applyAlignment="1">
      <alignment vertical="center"/>
    </xf>
    <xf numFmtId="49" fontId="12" fillId="0" borderId="0" xfId="0" applyNumberFormat="1" applyFont="1" applyBorder="1" applyAlignment="1">
      <alignment vertical="center"/>
    </xf>
    <xf numFmtId="164" fontId="0" fillId="2" borderId="0" xfId="0" applyNumberFormat="1" applyFill="1" applyAlignment="1">
      <alignment vertical="top"/>
    </xf>
    <xf numFmtId="0" fontId="10" fillId="0" borderId="0" xfId="0" applyFont="1" applyFill="1" applyBorder="1" applyAlignment="1">
      <alignment vertical="top"/>
    </xf>
    <xf numFmtId="0" fontId="0" fillId="4" borderId="0" xfId="0" applyFill="1" applyBorder="1" applyProtection="1">
      <protection locked="0"/>
    </xf>
    <xf numFmtId="165" fontId="10" fillId="0" borderId="0" xfId="0" applyNumberFormat="1" applyFont="1" applyFill="1" applyBorder="1" applyAlignment="1" applyProtection="1">
      <alignment vertical="top"/>
      <protection locked="0"/>
    </xf>
    <xf numFmtId="166" fontId="10" fillId="0" borderId="0" xfId="1" applyNumberFormat="1" applyFont="1" applyFill="1" applyBorder="1" applyAlignment="1" applyProtection="1">
      <alignment vertical="top"/>
      <protection locked="0"/>
    </xf>
    <xf numFmtId="167" fontId="10" fillId="4" borderId="0" xfId="1" applyNumberFormat="1" applyFont="1" applyFill="1" applyBorder="1" applyAlignment="1" applyProtection="1">
      <alignment vertical="top"/>
      <protection locked="0"/>
    </xf>
    <xf numFmtId="165" fontId="0" fillId="0" borderId="0" xfId="0" applyNumberFormat="1" applyBorder="1" applyAlignment="1" applyProtection="1">
      <alignment vertical="top"/>
      <protection hidden="1"/>
    </xf>
    <xf numFmtId="0" fontId="0" fillId="0" borderId="0" xfId="0" applyBorder="1" applyProtection="1">
      <protection hidden="1"/>
    </xf>
    <xf numFmtId="169" fontId="10" fillId="0" borderId="0" xfId="1" applyNumberFormat="1" applyFont="1" applyFill="1" applyBorder="1" applyAlignment="1" applyProtection="1">
      <alignment vertical="top"/>
      <protection locked="0"/>
    </xf>
    <xf numFmtId="170" fontId="0" fillId="0" borderId="0" xfId="0" applyNumberFormat="1" applyBorder="1" applyAlignment="1" applyProtection="1">
      <alignment horizontal="left" vertical="top"/>
      <protection hidden="1"/>
    </xf>
    <xf numFmtId="171" fontId="0" fillId="0" borderId="0" xfId="0" applyNumberFormat="1" applyBorder="1" applyAlignment="1" applyProtection="1">
      <alignment horizontal="left" vertical="top"/>
      <protection hidden="1"/>
    </xf>
    <xf numFmtId="0" fontId="12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/>
    </xf>
    <xf numFmtId="0" fontId="9" fillId="0" borderId="0" xfId="0" applyFont="1" applyFill="1" applyBorder="1" applyAlignment="1">
      <alignment horizontal="center" vertical="top"/>
    </xf>
    <xf numFmtId="0" fontId="0" fillId="3" borderId="0" xfId="0" applyFill="1" applyBorder="1" applyAlignment="1">
      <alignment horizontal="center" vertical="top"/>
    </xf>
    <xf numFmtId="0" fontId="0" fillId="3" borderId="0" xfId="0" applyFill="1" applyBorder="1" applyAlignment="1">
      <alignment horizontal="center" vertical="top" wrapText="1"/>
    </xf>
    <xf numFmtId="0" fontId="0" fillId="0" borderId="0" xfId="0" applyFont="1" applyFill="1" applyBorder="1" applyAlignment="1">
      <alignment horizontal="left"/>
    </xf>
  </cellXfs>
  <cellStyles count="2">
    <cellStyle name="Prozent" xfId="1" builtinId="5"/>
    <cellStyle name="Standard" xfId="0" builtinId="0"/>
  </cellStyles>
  <dxfs count="19"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320278</xdr:colOff>
      <xdr:row>0</xdr:row>
      <xdr:rowOff>108347</xdr:rowOff>
    </xdr:from>
    <xdr:to>
      <xdr:col>1</xdr:col>
      <xdr:colOff>1865932</xdr:colOff>
      <xdr:row>6</xdr:row>
      <xdr:rowOff>103342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C31A22E-1488-43CB-A805-87CB373B7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2418" y="108347"/>
          <a:ext cx="1545654" cy="1088465"/>
        </a:xfrm>
        <a:prstGeom prst="rect">
          <a:avLst/>
        </a:prstGeom>
      </xdr:spPr>
    </xdr:pic>
    <xdr:clientData/>
  </xdr:twoCellAnchor>
  <xdr:twoCellAnchor editAs="oneCell">
    <xdr:from>
      <xdr:col>0</xdr:col>
      <xdr:colOff>114300</xdr:colOff>
      <xdr:row>45</xdr:row>
      <xdr:rowOff>28575</xdr:rowOff>
    </xdr:from>
    <xdr:to>
      <xdr:col>3</xdr:col>
      <xdr:colOff>1360251</xdr:colOff>
      <xdr:row>48</xdr:row>
      <xdr:rowOff>177165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EF815D1-DFE6-404F-37BB-90522E42E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" y="8743950"/>
          <a:ext cx="6063696" cy="7162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2B6AC2-CE09-4DD8-BC4F-76E52C6005D0}" name="Prozess" displayName="Prozess" ref="A1:B4" totalsRowShown="0" headerRowDxfId="3" dataDxfId="2">
  <autoFilter ref="A1:B4" xr:uid="{882B6AC2-CE09-4DD8-BC4F-76E52C6005D0}"/>
  <sortState xmlns:xlrd2="http://schemas.microsoft.com/office/spreadsheetml/2017/richdata2" ref="A2:A4">
    <sortCondition ref="A1:A4"/>
  </sortState>
  <tableColumns count="2">
    <tableColumn id="1" xr3:uid="{811015CC-52D5-4C21-8487-0A924CD0A740}" name="Prozess" dataDxfId="1"/>
    <tableColumn id="2" xr3:uid="{B61C2D75-D8B0-41A5-B9FA-7016982A8750}" name="zyklisch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9E4EA-6F05-4321-8003-43016026AB38}">
  <sheetPr>
    <tabColor rgb="FFFFFF00"/>
    <pageSetUpPr fitToPage="1"/>
  </sheetPr>
  <dimension ref="A1:I52"/>
  <sheetViews>
    <sheetView showGridLines="0" showRowColHeaders="0" tabSelected="1" view="pageLayout" zoomScaleNormal="115" workbookViewId="0">
      <selection activeCell="B25" sqref="B25"/>
    </sheetView>
  </sheetViews>
  <sheetFormatPr baseColWidth="10" defaultColWidth="11.5703125" defaultRowHeight="15" x14ac:dyDescent="0.25"/>
  <cols>
    <col min="1" max="1" width="29.28515625" style="17" customWidth="1"/>
    <col min="2" max="2" width="32.7109375" style="17" customWidth="1"/>
    <col min="3" max="3" width="5.28515625" style="17" customWidth="1"/>
    <col min="4" max="4" width="21.42578125" style="17" bestFit="1" customWidth="1"/>
    <col min="5" max="6" width="11.5703125" style="17"/>
    <col min="7" max="7" width="39" style="17" customWidth="1"/>
    <col min="8" max="16384" width="11.5703125" style="17"/>
  </cols>
  <sheetData>
    <row r="1" spans="1:9" x14ac:dyDescent="0.25">
      <c r="A1" s="16"/>
      <c r="B1" s="16"/>
      <c r="C1" s="16"/>
      <c r="D1" s="16"/>
    </row>
    <row r="2" spans="1:9" x14ac:dyDescent="0.25">
      <c r="A2" s="16"/>
      <c r="B2" s="16"/>
      <c r="C2" s="16"/>
      <c r="D2" s="16"/>
      <c r="G2" s="18"/>
    </row>
    <row r="3" spans="1:9" x14ac:dyDescent="0.25">
      <c r="A3" s="16"/>
      <c r="B3" s="16"/>
      <c r="C3" s="16"/>
      <c r="D3" s="16"/>
      <c r="G3" s="19"/>
      <c r="I3" s="18"/>
    </row>
    <row r="4" spans="1:9" x14ac:dyDescent="0.25">
      <c r="A4" s="16"/>
      <c r="B4" s="16"/>
      <c r="C4" s="16"/>
      <c r="D4" s="16"/>
      <c r="G4" s="18"/>
      <c r="I4" s="20"/>
    </row>
    <row r="5" spans="1:9" x14ac:dyDescent="0.25">
      <c r="A5" s="16"/>
      <c r="B5" s="16"/>
      <c r="C5" s="16"/>
      <c r="D5" s="16"/>
      <c r="G5" s="21"/>
    </row>
    <row r="6" spans="1:9" x14ac:dyDescent="0.25">
      <c r="A6" s="16"/>
      <c r="B6" s="16"/>
      <c r="C6" s="16"/>
      <c r="D6" s="16"/>
      <c r="G6" s="18"/>
    </row>
    <row r="7" spans="1:9" x14ac:dyDescent="0.25">
      <c r="A7" s="16"/>
      <c r="B7" s="16"/>
      <c r="C7" s="16"/>
      <c r="D7" s="16"/>
      <c r="G7" s="15"/>
    </row>
    <row r="8" spans="1:9" x14ac:dyDescent="0.25">
      <c r="A8" s="16"/>
      <c r="B8" s="16"/>
      <c r="C8" s="16"/>
      <c r="D8" s="16"/>
      <c r="G8" s="18"/>
    </row>
    <row r="9" spans="1:9" ht="12" customHeight="1" x14ac:dyDescent="0.25">
      <c r="A9" s="22"/>
      <c r="B9" s="23"/>
      <c r="C9" s="23"/>
      <c r="D9" s="18"/>
      <c r="G9" s="18"/>
    </row>
    <row r="10" spans="1:9" ht="12" customHeight="1" x14ac:dyDescent="0.25">
      <c r="A10" s="22" t="s">
        <v>56</v>
      </c>
      <c r="B10" s="32"/>
      <c r="C10" s="32"/>
      <c r="D10" s="33" t="s">
        <v>48</v>
      </c>
      <c r="G10" s="18"/>
    </row>
    <row r="11" spans="1:9" ht="12" customHeight="1" x14ac:dyDescent="0.25">
      <c r="A11" s="32"/>
      <c r="B11" s="32"/>
      <c r="C11" s="32"/>
      <c r="D11" s="30" t="s">
        <v>49</v>
      </c>
      <c r="G11" s="18"/>
    </row>
    <row r="12" spans="1:9" x14ac:dyDescent="0.25">
      <c r="A12" s="51"/>
      <c r="B12" s="51"/>
      <c r="C12" s="32"/>
      <c r="D12" s="33" t="s">
        <v>50</v>
      </c>
      <c r="G12" s="18"/>
    </row>
    <row r="13" spans="1:9" ht="12" customHeight="1" x14ac:dyDescent="0.25">
      <c r="A13" s="51"/>
      <c r="B13" s="51"/>
      <c r="C13" s="32"/>
      <c r="D13" s="33"/>
      <c r="G13" s="18"/>
    </row>
    <row r="14" spans="1:9" x14ac:dyDescent="0.25">
      <c r="A14" s="51"/>
      <c r="B14" s="51"/>
      <c r="C14" s="32"/>
      <c r="D14" s="33" t="s">
        <v>51</v>
      </c>
      <c r="G14" s="18"/>
    </row>
    <row r="15" spans="1:9" ht="12" customHeight="1" x14ac:dyDescent="0.25">
      <c r="A15" s="51"/>
      <c r="B15" s="51"/>
      <c r="C15" s="32"/>
      <c r="D15" s="33"/>
      <c r="G15" s="18"/>
    </row>
    <row r="16" spans="1:9" ht="12" customHeight="1" x14ac:dyDescent="0.25">
      <c r="A16" s="32"/>
      <c r="B16" s="32"/>
      <c r="C16" s="32"/>
      <c r="D16" s="33" t="s">
        <v>52</v>
      </c>
      <c r="G16" s="18"/>
    </row>
    <row r="17" spans="1:7" x14ac:dyDescent="0.25">
      <c r="A17" s="32"/>
      <c r="B17" s="32"/>
      <c r="C17" s="32"/>
      <c r="D17" s="34" t="s">
        <v>53</v>
      </c>
      <c r="G17" s="18"/>
    </row>
    <row r="18" spans="1:7" ht="20.45" customHeight="1" x14ac:dyDescent="0.25">
      <c r="A18" s="24"/>
      <c r="B18" s="24"/>
      <c r="C18" s="24"/>
      <c r="D18" s="24"/>
      <c r="G18" s="20"/>
    </row>
    <row r="19" spans="1:7" ht="21" x14ac:dyDescent="0.25">
      <c r="A19" s="48" t="s">
        <v>60</v>
      </c>
      <c r="B19" s="48"/>
      <c r="C19" s="48"/>
      <c r="D19" s="48"/>
      <c r="G19" s="20"/>
    </row>
    <row r="20" spans="1:7" x14ac:dyDescent="0.25">
      <c r="A20" s="15"/>
      <c r="B20" s="15"/>
      <c r="C20" s="15"/>
      <c r="D20" s="25"/>
      <c r="G20" s="20"/>
    </row>
    <row r="21" spans="1:7" x14ac:dyDescent="0.25">
      <c r="A21" s="49" t="s">
        <v>54</v>
      </c>
      <c r="B21" s="49"/>
      <c r="C21" s="49"/>
      <c r="D21" s="49"/>
      <c r="G21" s="20"/>
    </row>
    <row r="22" spans="1:7" x14ac:dyDescent="0.25">
      <c r="A22" s="50" t="s">
        <v>55</v>
      </c>
      <c r="B22" s="50"/>
      <c r="C22" s="50"/>
      <c r="D22" s="50"/>
      <c r="G22" s="20"/>
    </row>
    <row r="23" spans="1:7" x14ac:dyDescent="0.25">
      <c r="A23" s="50"/>
      <c r="B23" s="50"/>
      <c r="C23" s="50"/>
      <c r="D23" s="50"/>
      <c r="G23" s="20"/>
    </row>
    <row r="24" spans="1:7" x14ac:dyDescent="0.25">
      <c r="A24" s="26" t="s">
        <v>0</v>
      </c>
    </row>
    <row r="25" spans="1:7" x14ac:dyDescent="0.25">
      <c r="A25" s="27" t="s">
        <v>43</v>
      </c>
      <c r="B25" s="37" t="s">
        <v>3</v>
      </c>
    </row>
    <row r="26" spans="1:7" x14ac:dyDescent="0.25">
      <c r="B26" s="24"/>
    </row>
    <row r="27" spans="1:7" x14ac:dyDescent="0.25">
      <c r="A27" s="27" t="s">
        <v>44</v>
      </c>
      <c r="B27" s="24"/>
    </row>
    <row r="28" spans="1:7" x14ac:dyDescent="0.25">
      <c r="A28" s="23" t="s">
        <v>14</v>
      </c>
      <c r="B28" s="38">
        <v>100</v>
      </c>
      <c r="D28" s="44">
        <f>Stammdaten!$B$6</f>
        <v>400</v>
      </c>
    </row>
    <row r="29" spans="1:7" x14ac:dyDescent="0.25">
      <c r="A29" s="36" t="s">
        <v>15</v>
      </c>
      <c r="B29" s="39">
        <v>300</v>
      </c>
      <c r="D29" s="17" t="s">
        <v>59</v>
      </c>
    </row>
    <row r="30" spans="1:7" x14ac:dyDescent="0.25">
      <c r="A30" s="36" t="s">
        <v>16</v>
      </c>
      <c r="B30" s="43">
        <v>20</v>
      </c>
      <c r="D30" s="17" t="s">
        <v>58</v>
      </c>
    </row>
    <row r="31" spans="1:7" x14ac:dyDescent="0.25">
      <c r="A31" s="36" t="s">
        <v>47</v>
      </c>
      <c r="B31" s="43">
        <v>12</v>
      </c>
      <c r="D31" s="45">
        <f>B30</f>
        <v>20</v>
      </c>
    </row>
    <row r="32" spans="1:7" x14ac:dyDescent="0.25">
      <c r="A32" s="36" t="s">
        <v>18</v>
      </c>
      <c r="B32" s="40">
        <v>0.02</v>
      </c>
      <c r="D32" s="17" t="s">
        <v>57</v>
      </c>
    </row>
    <row r="35" spans="1:4" x14ac:dyDescent="0.25">
      <c r="A35" s="14" t="s">
        <v>46</v>
      </c>
      <c r="B35" s="41">
        <f>IF(Kalkulation!B9&gt;Stammdaten!B6,_xlfn.CONCAT("Durchsatz zu hoch (",Kalkulation!B9," kg/h)"),Kalkulation!B9)</f>
        <v>54</v>
      </c>
      <c r="C35" s="28"/>
      <c r="D35" s="14"/>
    </row>
    <row r="36" spans="1:4" ht="18" x14ac:dyDescent="0.25">
      <c r="A36" s="29" t="s">
        <v>45</v>
      </c>
      <c r="B36" s="41">
        <f>Kalkulation!B11</f>
        <v>1.8</v>
      </c>
      <c r="C36" s="28"/>
      <c r="D36" s="14"/>
    </row>
    <row r="37" spans="1:4" x14ac:dyDescent="0.25">
      <c r="B37" s="42"/>
    </row>
    <row r="38" spans="1:4" x14ac:dyDescent="0.25">
      <c r="B38" s="42"/>
    </row>
    <row r="39" spans="1:4" x14ac:dyDescent="0.25">
      <c r="A39" s="14" t="s">
        <v>39</v>
      </c>
      <c r="B39" s="42" t="str">
        <f>Kalkulation!E13</f>
        <v>sehr gut</v>
      </c>
    </row>
    <row r="40" spans="1:4" x14ac:dyDescent="0.25">
      <c r="A40" s="14" t="s">
        <v>40</v>
      </c>
      <c r="B40" s="42" t="str">
        <f>Kalkulation!E14</f>
        <v>gut</v>
      </c>
    </row>
    <row r="41" spans="1:4" x14ac:dyDescent="0.25">
      <c r="A41" s="14" t="s">
        <v>41</v>
      </c>
      <c r="B41" s="42" t="str">
        <f>Kalkulation!E15</f>
        <v>nein</v>
      </c>
    </row>
    <row r="46" spans="1:4" x14ac:dyDescent="0.25">
      <c r="A46" s="46"/>
      <c r="B46" s="47"/>
      <c r="C46" s="47"/>
      <c r="D46" s="47"/>
    </row>
    <row r="47" spans="1:4" x14ac:dyDescent="0.25">
      <c r="A47" s="47"/>
      <c r="B47" s="47"/>
      <c r="C47" s="47"/>
      <c r="D47" s="47"/>
    </row>
    <row r="48" spans="1:4" x14ac:dyDescent="0.25">
      <c r="A48" s="47"/>
      <c r="B48" s="47"/>
      <c r="C48" s="47"/>
      <c r="D48" s="47"/>
    </row>
    <row r="49" spans="1:4" x14ac:dyDescent="0.25">
      <c r="A49" s="47"/>
      <c r="B49" s="47"/>
      <c r="C49" s="47"/>
      <c r="D49" s="47"/>
    </row>
    <row r="52" spans="1:4" x14ac:dyDescent="0.25">
      <c r="A52" s="31"/>
    </row>
  </sheetData>
  <sheetProtection sheet="1" selectLockedCells="1"/>
  <mergeCells count="8">
    <mergeCell ref="A46:D49"/>
    <mergeCell ref="A19:D19"/>
    <mergeCell ref="A21:D21"/>
    <mergeCell ref="A22:D23"/>
    <mergeCell ref="A12:B12"/>
    <mergeCell ref="A13:B13"/>
    <mergeCell ref="A14:B14"/>
    <mergeCell ref="A15:B15"/>
  </mergeCells>
  <conditionalFormatting sqref="B39:C41">
    <cfRule type="cellIs" dxfId="18" priority="12" operator="equal">
      <formula>"nein"</formula>
    </cfRule>
    <cfRule type="cellIs" dxfId="17" priority="13" operator="equal">
      <formula>"gut"</formula>
    </cfRule>
    <cfRule type="cellIs" dxfId="16" priority="14" operator="equal">
      <formula>"sehr gut"</formula>
    </cfRule>
  </conditionalFormatting>
  <dataValidations count="4">
    <dataValidation type="whole" allowBlank="1" showInputMessage="1" showErrorMessage="1" sqref="B30" xr:uid="{8C185510-CFEF-40F1-8DF8-E6E4DC84B945}">
      <formula1>0</formula1>
      <formula2>300</formula2>
    </dataValidation>
    <dataValidation type="whole" allowBlank="1" showInputMessage="1" showErrorMessage="1" sqref="B31" xr:uid="{3F083D21-E89B-491A-B59F-BF61244134C1}">
      <formula1>0</formula1>
      <formula2>B30</formula2>
    </dataValidation>
    <dataValidation type="decimal" allowBlank="1" showInputMessage="1" showErrorMessage="1" sqref="B29" xr:uid="{515B60F8-DC1F-42C6-B6BF-0D7A7024B050}">
      <formula1>0</formula1>
      <formula2>6000</formula2>
    </dataValidation>
    <dataValidation type="decimal" allowBlank="1" showInputMessage="1" showErrorMessage="1" sqref="B32" xr:uid="{1935D783-7033-4D95-828F-76513390CC7F}">
      <formula1>0</formula1>
      <formula2>0.2</formula2>
    </dataValidation>
  </dataValidations>
  <pageMargins left="0.7" right="0.7" top="0.78740157499999996" bottom="0.78740157499999996" header="0.3" footer="0.3"/>
  <pageSetup paperSize="9" scale="98" orientation="portrait" r:id="rId1"/>
  <headerFooter>
    <oddHeader xml:space="preserve">&amp;C </oddHeader>
    <oddFooter xml:space="preserve">&amp;C 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D6F64450-D1DF-44B4-8EF3-E28B60B209B9}">
            <xm:f>Kalkulation!$B$9&gt;Stammdaten!$B$6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B35:C35</xm:sqref>
        </x14:conditionalFormatting>
        <x14:conditionalFormatting xmlns:xm="http://schemas.microsoft.com/office/excel/2006/main">
          <x14:cfRule type="expression" priority="8" id="{6DB043D5-2577-403C-A278-CC1AA3AB17F5}">
            <xm:f>Kalkulation!$C$1=0</xm:f>
            <x14:dxf>
              <fill>
                <patternFill>
                  <bgColor rgb="FFFFFF00"/>
                </patternFill>
              </fill>
            </x14:dxf>
          </x14:cfRule>
          <xm:sqref>B28</xm:sqref>
        </x14:conditionalFormatting>
        <x14:conditionalFormatting xmlns:xm="http://schemas.microsoft.com/office/excel/2006/main">
          <x14:cfRule type="expression" priority="7" id="{60A53787-549A-4B8D-BCF3-D13A0CFA69F4}">
            <xm:f>Kalkulation!$C$1=1</xm:f>
            <x14:dxf>
              <fill>
                <patternFill>
                  <bgColor rgb="FFFFFF00"/>
                </patternFill>
              </fill>
            </x14:dxf>
          </x14:cfRule>
          <xm:sqref>B29:B31</xm:sqref>
        </x14:conditionalFormatting>
        <x14:conditionalFormatting xmlns:xm="http://schemas.microsoft.com/office/excel/2006/main">
          <x14:cfRule type="expression" priority="6" id="{56697142-D68C-4DAD-A259-4F0DB99C7F39}">
            <xm:f>Kalkulation!$C$1=0</xm:f>
            <x14:dxf>
              <font>
                <color theme="0"/>
              </font>
              <border>
                <left/>
                <right/>
                <top/>
                <bottom/>
              </border>
            </x14:dxf>
          </x14:cfRule>
          <xm:sqref>A29:B31</xm:sqref>
        </x14:conditionalFormatting>
        <x14:conditionalFormatting xmlns:xm="http://schemas.microsoft.com/office/excel/2006/main">
          <x14:cfRule type="expression" priority="5" id="{FCC37016-773F-40CD-8AAE-31C7F5DEBBDC}">
            <xm:f>Kalkulation!$C$1=1</xm:f>
            <x14:dxf>
              <font>
                <color theme="0"/>
              </font>
              <border>
                <left/>
                <right/>
                <top/>
                <bottom/>
              </border>
            </x14:dxf>
          </x14:cfRule>
          <xm:sqref>A28:B28</xm:sqref>
        </x14:conditionalFormatting>
        <x14:conditionalFormatting xmlns:xm="http://schemas.microsoft.com/office/excel/2006/main">
          <x14:cfRule type="expression" priority="1" id="{146C053E-8400-4A9B-9D92-7888B91927FF}">
            <xm:f>Kalkulation!$C$1=1</xm:f>
            <x14:dxf>
              <font>
                <color theme="0"/>
              </font>
              <border>
                <left/>
                <right/>
                <top/>
                <bottom/>
              </border>
            </x14:dxf>
          </x14:cfRule>
          <xm:sqref>D28</xm:sqref>
        </x14:conditionalFormatting>
        <x14:conditionalFormatting xmlns:xm="http://schemas.microsoft.com/office/excel/2006/main">
          <x14:cfRule type="expression" priority="2" id="{C9782BBA-45BC-4417-803E-6665DFE1055E}">
            <xm:f>Kalkulation!$C$1=0</xm:f>
            <x14:dxf>
              <font>
                <color theme="0"/>
              </font>
              <border>
                <left/>
                <right/>
                <top/>
                <bottom/>
              </border>
            </x14:dxf>
          </x14:cfRule>
          <xm:sqref>D29:D31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8BFBEBD-DA33-4AE2-BAF6-60495068A279}">
          <x14:formula1>
            <xm:f>Stammdaten!$A$2:$A$4</xm:f>
          </x14:formula1>
          <xm:sqref>B26</xm:sqref>
        </x14:dataValidation>
        <x14:dataValidation type="decimal" allowBlank="1" showInputMessage="1" showErrorMessage="1" xr:uid="{876C2B4B-7258-4483-9505-DD924A6E2DEA}">
          <x14:formula1>
            <xm:f>0</xm:f>
          </x14:formula1>
          <x14:formula2>
            <xm:f>Stammdaten!$B$6</xm:f>
          </x14:formula2>
          <xm:sqref>B28</xm:sqref>
        </x14:dataValidation>
        <x14:dataValidation type="list" showInputMessage="1" showErrorMessage="1" xr:uid="{60E64C87-6B52-44F6-B3C2-1C930D10D515}">
          <x14:formula1>
            <xm:f>Stammdaten!$A$2:$A$4</xm:f>
          </x14:formula1>
          <xm:sqref>B25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00511-0807-4514-ACC7-89C4EBDD7893}">
  <dimension ref="A1:E16"/>
  <sheetViews>
    <sheetView workbookViewId="0">
      <selection activeCell="B11" sqref="B11"/>
    </sheetView>
  </sheetViews>
  <sheetFormatPr baseColWidth="10" defaultRowHeight="15" x14ac:dyDescent="0.25"/>
  <cols>
    <col min="1" max="1" width="18.5703125" bestFit="1" customWidth="1"/>
    <col min="2" max="2" width="21.28515625" customWidth="1"/>
    <col min="3" max="3" width="37.7109375" customWidth="1"/>
    <col min="4" max="4" width="12.85546875" bestFit="1" customWidth="1"/>
    <col min="5" max="5" width="16.85546875" bestFit="1" customWidth="1"/>
  </cols>
  <sheetData>
    <row r="1" spans="1:5" x14ac:dyDescent="0.25">
      <c r="A1" t="s">
        <v>1</v>
      </c>
      <c r="B1" t="str">
        <f>'sCOLOR V'!$B$25</f>
        <v>Spritzguss</v>
      </c>
      <c r="C1">
        <f>_xlfn.XLOOKUP(B1,Prozess[Prozess],Prozess[zyklisch],"Fehler")</f>
        <v>1</v>
      </c>
    </row>
    <row r="2" spans="1:5" x14ac:dyDescent="0.25">
      <c r="A2" t="s">
        <v>30</v>
      </c>
      <c r="B2">
        <f>'sCOLOR V'!B28</f>
        <v>100</v>
      </c>
    </row>
    <row r="3" spans="1:5" x14ac:dyDescent="0.25">
      <c r="A3" t="s">
        <v>15</v>
      </c>
      <c r="B3">
        <f>'sCOLOR V'!B29</f>
        <v>300</v>
      </c>
    </row>
    <row r="4" spans="1:5" x14ac:dyDescent="0.25">
      <c r="A4" t="s">
        <v>16</v>
      </c>
      <c r="B4">
        <f>'sCOLOR V'!B30</f>
        <v>20</v>
      </c>
    </row>
    <row r="5" spans="1:5" x14ac:dyDescent="0.25">
      <c r="A5" t="s">
        <v>17</v>
      </c>
      <c r="B5">
        <f>'sCOLOR V'!B31</f>
        <v>12</v>
      </c>
    </row>
    <row r="6" spans="1:5" x14ac:dyDescent="0.25">
      <c r="A6" t="s">
        <v>18</v>
      </c>
      <c r="B6">
        <f>'sCOLOR V'!B32</f>
        <v>0.02</v>
      </c>
    </row>
    <row r="8" spans="1:5" x14ac:dyDescent="0.25">
      <c r="A8" s="7" t="s">
        <v>19</v>
      </c>
      <c r="B8" s="8"/>
      <c r="C8" s="9"/>
    </row>
    <row r="9" spans="1:5" x14ac:dyDescent="0.25">
      <c r="A9" s="8" t="s">
        <v>13</v>
      </c>
      <c r="B9" s="35">
        <f>IF(B1&lt;&gt;0,IF($C$1=1,IF(B4&lt;&gt;0,3600/B4*B3/1000,0),B2),0)</f>
        <v>54</v>
      </c>
      <c r="C9" s="9"/>
    </row>
    <row r="10" spans="1:5" ht="18" x14ac:dyDescent="0.25">
      <c r="A10" s="8" t="s">
        <v>20</v>
      </c>
      <c r="B10" s="11">
        <f>IF($C$1=1,B3*B6,0)</f>
        <v>6</v>
      </c>
      <c r="C10" s="12" t="s">
        <v>21</v>
      </c>
    </row>
    <row r="11" spans="1:5" ht="18" x14ac:dyDescent="0.25">
      <c r="A11" s="8" t="s">
        <v>22</v>
      </c>
      <c r="B11" s="10">
        <f>IF($C$1=1,IF(B5&lt;&gt;0,B10*3.6/B5,0),B2*B6)</f>
        <v>1.8</v>
      </c>
      <c r="C11" s="12" t="s">
        <v>23</v>
      </c>
    </row>
    <row r="12" spans="1:5" x14ac:dyDescent="0.25">
      <c r="A12" s="8"/>
      <c r="B12" s="8"/>
      <c r="C12" s="9"/>
      <c r="D12" s="1" t="s">
        <v>33</v>
      </c>
      <c r="E12" s="1" t="s">
        <v>38</v>
      </c>
    </row>
    <row r="13" spans="1:5" ht="18" x14ac:dyDescent="0.25">
      <c r="A13" s="8" t="s">
        <v>24</v>
      </c>
      <c r="B13" s="6">
        <f>$B$11/Stammdaten!B8</f>
        <v>0.34615384615384615</v>
      </c>
      <c r="C13" s="9" t="s">
        <v>25</v>
      </c>
      <c r="D13" cm="1">
        <f t="array" ref="D13">IF($B$9&gt;Stammdaten!$B$6,-1,_xlfn.IFS(B13&lt;Stammdaten!$B$15,0,AND(B13&gt;=Stammdaten!$B$15,B13&lt;Stammdaten!$B$14),1,AND(B13&gt;=Stammdaten!$B$14,B13&lt;=Stammdaten!$C$14),2,AND(B13&gt;Stammdaten!$C$14,B13&lt;=Stammdaten!$C$15),1,B13&gt;Stammdaten!$C$15,0))</f>
        <v>2</v>
      </c>
      <c r="E13" t="str" cm="1">
        <f t="array" ref="E13">_xlfn.IFS(D13=-1,"nein",D13=0,"nein",D13=1,"gut",D13=2,"sehr gut")</f>
        <v>sehr gut</v>
      </c>
    </row>
    <row r="14" spans="1:5" ht="18" x14ac:dyDescent="0.25">
      <c r="A14" s="8" t="s">
        <v>26</v>
      </c>
      <c r="B14" s="6">
        <f>$B$11/Stammdaten!B9</f>
        <v>5.9405940594059403E-2</v>
      </c>
      <c r="C14" s="9" t="s">
        <v>27</v>
      </c>
      <c r="D14" cm="1">
        <f t="array" ref="D14">IF($B$9&gt;Stammdaten!$B$6,-1,_xlfn.IFS(B14&lt;Stammdaten!$B$15,0,AND(B14&gt;=Stammdaten!$B$15,B14&lt;Stammdaten!$B$14),1,AND(B14&gt;=Stammdaten!$B$14,B14&lt;=Stammdaten!$C$14),2,AND(B14&gt;Stammdaten!$C$14,B14&lt;=Stammdaten!$C$15),1,B14&gt;Stammdaten!$C$15,0))</f>
        <v>1</v>
      </c>
      <c r="E14" t="str" cm="1">
        <f t="array" ref="E14">_xlfn.IFS(D14=-1,"nein",D14=0,"nein",D14=1,"gut",D14=2,"sehr gut")</f>
        <v>gut</v>
      </c>
    </row>
    <row r="15" spans="1:5" ht="18" x14ac:dyDescent="0.25">
      <c r="A15" s="8" t="s">
        <v>28</v>
      </c>
      <c r="B15" s="6">
        <f>$B$11/Stammdaten!B10</f>
        <v>3.4883720930232558E-2</v>
      </c>
      <c r="C15" s="9" t="s">
        <v>29</v>
      </c>
      <c r="D15" cm="1">
        <f t="array" ref="D15">IF($B$9&gt;Stammdaten!$B$6,-1,_xlfn.IFS(B15&lt;Stammdaten!$B$15,0,AND(B15&gt;=Stammdaten!$B$15,B15&lt;Stammdaten!$B$14),1,AND(B15&gt;=Stammdaten!$B$14,B15&lt;=Stammdaten!$C$14),2,AND(B15&gt;Stammdaten!$C$14,B15&lt;=Stammdaten!$C$15),1,B15&gt;Stammdaten!$C$15,0))</f>
        <v>0</v>
      </c>
      <c r="E15" t="str" cm="1">
        <f t="array" ref="E15">_xlfn.IFS(D15=-1,"nein",D15=0,"nein",D15=1,"gut",D15=2,"sehr gut")</f>
        <v>nein</v>
      </c>
    </row>
    <row r="16" spans="1:5" ht="18" x14ac:dyDescent="0.25">
      <c r="A16" s="8" t="s">
        <v>31</v>
      </c>
      <c r="B16" s="6">
        <f>$B$11/Stammdaten!B11</f>
        <v>9.0000000000000011E-3</v>
      </c>
      <c r="C16" s="9" t="s">
        <v>32</v>
      </c>
      <c r="D16" cm="1">
        <f t="array" ref="D16">IF($B$9&gt;Stammdaten!$B$6,-1,_xlfn.IFS(B16&lt;Stammdaten!$B$15,0,AND(B16&gt;=Stammdaten!$B$15,B16&lt;Stammdaten!$B$14),1,AND(B16&gt;=Stammdaten!$B$14,B16&lt;=Stammdaten!$C$14),2,AND(B16&gt;Stammdaten!$C$14,B16&lt;=Stammdaten!$C$15),1,B16&gt;Stammdaten!$C$15,0))</f>
        <v>0</v>
      </c>
      <c r="E16" t="str" cm="1">
        <f t="array" ref="E16">_xlfn.IFS(D16=-1,"nein",D16=0,"nein",D16=1,"gut",D16=2,"sehr gut")</f>
        <v>nein</v>
      </c>
    </row>
  </sheetData>
  <conditionalFormatting sqref="B13:B16">
    <cfRule type="cellIs" dxfId="8" priority="1" operator="between">
      <formula>0.95</formula>
      <formula>1</formula>
    </cfRule>
    <cfRule type="cellIs" dxfId="7" priority="2" operator="greaterThan">
      <formula>1</formula>
    </cfRule>
    <cfRule type="cellIs" dxfId="6" priority="3" operator="between">
      <formula>95</formula>
      <formula>1</formula>
    </cfRule>
    <cfRule type="cellIs" dxfId="5" priority="4" operator="lessThan">
      <formula>0.05</formula>
    </cfRule>
    <cfRule type="cellIs" dxfId="4" priority="5" operator="between">
      <formula>0.05</formula>
      <formula>0.95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6512C-661F-4C25-9E0A-A228AC286A52}">
  <dimension ref="A1:C15"/>
  <sheetViews>
    <sheetView workbookViewId="0">
      <selection activeCell="A2" sqref="A2"/>
    </sheetView>
  </sheetViews>
  <sheetFormatPr baseColWidth="10" defaultColWidth="11.42578125" defaultRowHeight="15" x14ac:dyDescent="0.25"/>
  <cols>
    <col min="1" max="1" width="24" style="3" bestFit="1" customWidth="1"/>
    <col min="2" max="2" width="17.140625" style="3" customWidth="1"/>
    <col min="3" max="16384" width="11.42578125" style="3"/>
  </cols>
  <sheetData>
    <row r="1" spans="1:3" x14ac:dyDescent="0.25">
      <c r="A1" s="3" t="s">
        <v>2</v>
      </c>
      <c r="B1" s="3" t="s">
        <v>12</v>
      </c>
    </row>
    <row r="2" spans="1:3" x14ac:dyDescent="0.25">
      <c r="A2" s="3" t="s">
        <v>5</v>
      </c>
      <c r="B2" s="3">
        <v>0</v>
      </c>
    </row>
    <row r="3" spans="1:3" x14ac:dyDescent="0.25">
      <c r="A3" s="3" t="s">
        <v>4</v>
      </c>
      <c r="B3" s="3">
        <v>0</v>
      </c>
    </row>
    <row r="4" spans="1:3" x14ac:dyDescent="0.25">
      <c r="A4" s="3" t="s">
        <v>3</v>
      </c>
      <c r="B4" s="3">
        <v>1</v>
      </c>
    </row>
    <row r="6" spans="1:3" x14ac:dyDescent="0.25">
      <c r="A6" s="3" t="s">
        <v>42</v>
      </c>
      <c r="B6" s="5">
        <v>400</v>
      </c>
    </row>
    <row r="7" spans="1:3" ht="45" x14ac:dyDescent="0.25">
      <c r="A7" s="3" t="s">
        <v>6</v>
      </c>
      <c r="B7" s="4" t="s">
        <v>7</v>
      </c>
    </row>
    <row r="8" spans="1:3" x14ac:dyDescent="0.25">
      <c r="A8" s="3" t="s">
        <v>8</v>
      </c>
      <c r="B8" s="5">
        <v>5.2</v>
      </c>
    </row>
    <row r="9" spans="1:3" x14ac:dyDescent="0.25">
      <c r="A9" s="3" t="s">
        <v>9</v>
      </c>
      <c r="B9" s="5">
        <v>30.3</v>
      </c>
    </row>
    <row r="10" spans="1:3" x14ac:dyDescent="0.25">
      <c r="A10" s="3" t="s">
        <v>10</v>
      </c>
      <c r="B10" s="5">
        <v>51.6</v>
      </c>
    </row>
    <row r="11" spans="1:3" x14ac:dyDescent="0.25">
      <c r="A11" s="3" t="s">
        <v>11</v>
      </c>
      <c r="B11" s="5">
        <v>200</v>
      </c>
    </row>
    <row r="13" spans="1:3" x14ac:dyDescent="0.25">
      <c r="A13" s="2"/>
      <c r="B13" s="2" t="s">
        <v>34</v>
      </c>
      <c r="C13" s="2" t="s">
        <v>35</v>
      </c>
    </row>
    <row r="14" spans="1:3" x14ac:dyDescent="0.25">
      <c r="A14" s="2" t="s">
        <v>36</v>
      </c>
      <c r="B14" s="13">
        <v>0.3</v>
      </c>
      <c r="C14" s="13">
        <v>0.7</v>
      </c>
    </row>
    <row r="15" spans="1:3" x14ac:dyDescent="0.25">
      <c r="A15" s="2" t="s">
        <v>37</v>
      </c>
      <c r="B15" s="13">
        <v>0.05</v>
      </c>
      <c r="C15" s="13">
        <v>0.95</v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sCOLOR V</vt:lpstr>
      <vt:lpstr>Kalkulation</vt:lpstr>
      <vt:lpstr>Stammdaten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sCOLOR V Kalkulation</dc:title>
  <dc:creator>Uebe Thorsten</dc:creator>
  <cp:lastModifiedBy>Bislimi Drinit</cp:lastModifiedBy>
  <cp:lastPrinted>2024-09-10T07:40:17Z</cp:lastPrinted>
  <dcterms:created xsi:type="dcterms:W3CDTF">2024-08-23T17:28:32Z</dcterms:created>
  <dcterms:modified xsi:type="dcterms:W3CDTF">2024-09-25T09:08:46Z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.	;	;	{	}	[@[{0}]]	1031	1031</vt:lpwstr>
  </property>
</Properties>
</file>